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50" windowHeight="9240" activeTab="0"/>
  </bookViews>
  <sheets>
    <sheet name="Checklist" sheetId="1" r:id="rId1"/>
    <sheet name="SU &amp; PSB Policies" sheetId="2" r:id="rId2"/>
    <sheet name="Background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  <author>Sparkie</author>
  </authors>
  <commentList>
    <comment ref="F25" authorId="0">
      <text>
        <r>
          <rPr>
            <sz val="8"/>
            <rFont val="Tahoma"/>
            <family val="2"/>
          </rPr>
          <t xml:space="preserve">You may have other courses that 
also meet this requirement. (See below).
</t>
        </r>
      </text>
    </comment>
    <comment ref="O12" authorId="1">
      <text>
        <r>
          <rPr>
            <b/>
            <sz val="9"/>
            <rFont val="Tahoma"/>
            <family val="2"/>
          </rPr>
          <t>You can take either MATH 160 or MATH 201 to meet the admission requirement.</t>
        </r>
        <r>
          <rPr>
            <sz val="9"/>
            <rFont val="Tahoma"/>
            <family val="2"/>
          </rPr>
          <t xml:space="preserve">
</t>
        </r>
      </text>
    </comment>
    <comment ref="F29" authorId="0">
      <text>
        <r>
          <rPr>
            <sz val="8"/>
            <rFont val="Tahoma"/>
            <family val="2"/>
          </rPr>
          <t xml:space="preserve">You may have other courses that 
also meet this requirement. (See below).
</t>
        </r>
      </text>
    </comment>
    <comment ref="F44" authorId="0">
      <text>
        <r>
          <rPr>
            <sz val="8"/>
            <rFont val="Tahoma"/>
            <family val="2"/>
          </rPr>
          <t xml:space="preserve">You may have other courses that 
also meet this requirement. (See below).
</t>
        </r>
      </text>
    </comment>
    <comment ref="F47" authorId="0">
      <text>
        <r>
          <rPr>
            <sz val="8"/>
            <rFont val="Tahoma"/>
            <family val="2"/>
          </rPr>
          <t xml:space="preserve">You may have other courses that 
also meet this requirement. (See below).
</t>
        </r>
      </text>
    </comment>
    <comment ref="P19" authorId="0">
      <text>
        <r>
          <rPr>
            <b/>
            <sz val="8"/>
            <rFont val="Tahoma"/>
            <family val="2"/>
          </rPr>
          <t>Enter a 3 if transferring in from another institution.  Enter a 4 if taken at SU.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<sst xmlns="http://schemas.openxmlformats.org/spreadsheetml/2006/main" count="138" uniqueCount="113">
  <si>
    <t>Name:</t>
  </si>
  <si>
    <t>ID:</t>
  </si>
  <si>
    <t>General Education Requirements:</t>
  </si>
  <si>
    <t>Group I - English Composition &amp; Literature (2 courses)</t>
  </si>
  <si>
    <t xml:space="preserve">  A.  ENGL 103 ("C" or better) or HONR 111</t>
  </si>
  <si>
    <t xml:space="preserve">  B.  Literature (either ENGL or MDFL)</t>
  </si>
  <si>
    <t>Group II- History (2 courses)</t>
  </si>
  <si>
    <t xml:space="preserve">  A.  HIST 101, 102 or 103</t>
  </si>
  <si>
    <t xml:space="preserve">  B.  HIST 101, 102 or 103 or a HIST course above 103</t>
  </si>
  <si>
    <t xml:space="preserve">  A.  Select one course from one of the following six areas:</t>
  </si>
  <si>
    <t xml:space="preserve">  B.  Select one course from one of the following seven areas:</t>
  </si>
  <si>
    <t>ANTH, CADR, ECON, Human GEOG, POSC, PSYC, SOCI, HONR 112</t>
  </si>
  <si>
    <t xml:space="preserve">  C.  Select one course from either Group III A or III B:</t>
  </si>
  <si>
    <t>(course must be from different area than CMAT and ECON)</t>
  </si>
  <si>
    <t>Credits</t>
  </si>
  <si>
    <t>Grade</t>
  </si>
  <si>
    <t>Course Title:</t>
  </si>
  <si>
    <t xml:space="preserve">    following four areas (at least six credit hours total):  BIOL, CHEM,</t>
  </si>
  <si>
    <t xml:space="preserve">    GEOL or Physical GEOG, PHYS</t>
  </si>
  <si>
    <t xml:space="preserve">  IV A or ENVH or COSC or MATH or HONR 212</t>
  </si>
  <si>
    <t xml:space="preserve">  C.  Select one course from MATH</t>
  </si>
  <si>
    <t>Group V - Health Fitness (1 course)</t>
  </si>
  <si>
    <t xml:space="preserve">  PHEC 106</t>
  </si>
  <si>
    <t>Major Requirements</t>
  </si>
  <si>
    <t>INFO 211:  Information Systems Concepts</t>
  </si>
  <si>
    <t>MATH 155 Modern Statistics</t>
  </si>
  <si>
    <t>ACCT 201:  Intro to Financial Accounting</t>
  </si>
  <si>
    <t>ACCT 202:  Intro to Managerial Accounting</t>
  </si>
  <si>
    <t>ECON 212:  Macro Economic Principles</t>
  </si>
  <si>
    <t>ACCT 248:  Legal Enviornment</t>
  </si>
  <si>
    <t>INFO 281 Intermediate Business Statistics</t>
  </si>
  <si>
    <t>ECON 211 should be taken prior to ECON 212</t>
  </si>
  <si>
    <t xml:space="preserve">Perdue School of Business   </t>
  </si>
  <si>
    <t xml:space="preserve"> Pre-Professional Checklist</t>
  </si>
  <si>
    <t>3/4</t>
  </si>
  <si>
    <t>ECON 211:  Micro Economic Principles</t>
  </si>
  <si>
    <r>
      <t xml:space="preserve">ACCT 201 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be taken prior to ACCT 202</t>
    </r>
  </si>
  <si>
    <t xml:space="preserve">     courses taken at another institution).  Additional students may be </t>
  </si>
  <si>
    <t xml:space="preserve">     admitted by descending order of GPA (in pre-professional core courses) </t>
  </si>
  <si>
    <t xml:space="preserve">     in numbers sufficient to maintain a quality student/faculty ratio.  </t>
  </si>
  <si>
    <t xml:space="preserve">  Based on your input:</t>
  </si>
  <si>
    <t xml:space="preserve">    Your Gate Admission GPA is:  </t>
  </si>
  <si>
    <t>3</t>
  </si>
  <si>
    <t>1.  Refer to the SU catalog for approved general education courses.</t>
  </si>
  <si>
    <t>2   Requirements may not equal 120 credit hours.  Students must register for additional electives to complete 120 credits required for graduation.</t>
  </si>
  <si>
    <t>3.  All graduates must have a minimum of 30 credits of 300/400 level courses with "C" grade or above; at least 15 of those credits must be taken at SU.</t>
  </si>
  <si>
    <t>4.  Students must have a minimum cumulative GPA of 2.0 for graduation.</t>
  </si>
  <si>
    <t>5.  Students must complete at least 30 credit hours by direct classroom instruction and/or laboratory experience.</t>
  </si>
  <si>
    <t>6.  Students must take 30 of the last 37 credit hours at SU.</t>
  </si>
  <si>
    <t xml:space="preserve">     Please refer to the SU catalog for detailed major requirements.</t>
  </si>
  <si>
    <t>8.  It is the student's responsibility to satisfy graduation requirements.</t>
  </si>
  <si>
    <t>7.  Students should consult the degree progress report in GullNet for information on their academic progress.</t>
  </si>
  <si>
    <t>9.  Students must apply online for graduation by November 15 for May and by May 15 for December.</t>
  </si>
  <si>
    <t>2011-2012 Catalog</t>
  </si>
  <si>
    <t>3.  All business courses need to be completed with a "C" grade or higher.</t>
  </si>
  <si>
    <t xml:space="preserve">     to the Professional Program.</t>
  </si>
  <si>
    <t xml:space="preserve">1.  A student with an intended major in a business area will be classified in a pre-professional track until the student has applied to and been accepted </t>
  </si>
  <si>
    <t>2.  Majors must submit applications for admission to the Professional Program.  No student will be allowed to remain in 300/400 level Perdue School</t>
  </si>
  <si>
    <t xml:space="preserve">      courses if s/he has not submitted this application.</t>
  </si>
  <si>
    <t xml:space="preserve">     an SU course to improve a grade must repeat that course at SU.</t>
  </si>
  <si>
    <t xml:space="preserve">      to Advance Collegiate Schools of Business) accredited school.</t>
  </si>
  <si>
    <t>5.  Track courses are to be taken at SU.  A maximum of 6 credit hours of comparable courses may be approved if taken at an AACSB (Association</t>
  </si>
  <si>
    <t>6.  Please see your major checklist for additional requirements.</t>
  </si>
  <si>
    <t>7.  For additional policies and procedures, refer to the SU Catalog under the Perdue School section.</t>
  </si>
  <si>
    <t>Perdue School of Business Policies and Procedures:</t>
  </si>
  <si>
    <t>A</t>
  </si>
  <si>
    <t>B</t>
  </si>
  <si>
    <t>C</t>
  </si>
  <si>
    <t>D</t>
  </si>
  <si>
    <t>Quality</t>
  </si>
  <si>
    <t>Points</t>
  </si>
  <si>
    <t>General Salisbury University Policies:</t>
  </si>
  <si>
    <t>Group III - Humanities &amp; Social Sciences (3 courses)</t>
  </si>
  <si>
    <t>ART, CMAT, DANC or THEA, MDFL, MUSC, PHIL, HONR 211</t>
  </si>
  <si>
    <t xml:space="preserve">  B.  Select an additional course (need not be a lab) from Group </t>
  </si>
  <si>
    <t xml:space="preserve">    and May 1st for Fall admission.</t>
  </si>
  <si>
    <t xml:space="preserve">    credits from the remaining professional core).</t>
  </si>
  <si>
    <r>
      <rPr>
        <b/>
        <i/>
        <sz val="11"/>
        <color indexed="8"/>
        <rFont val="Calibri"/>
        <family val="2"/>
      </rPr>
      <t>Notes/Pre-requisites</t>
    </r>
    <r>
      <rPr>
        <sz val="11"/>
        <color theme="1"/>
        <rFont val="Calibri"/>
        <family val="2"/>
      </rPr>
      <t>:</t>
    </r>
  </si>
  <si>
    <r>
      <t xml:space="preserve">MATH 155 and MATH 160/201 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be passed ("C" or better) prior to INFO 281</t>
    </r>
  </si>
  <si>
    <r>
      <t xml:space="preserve">    </t>
    </r>
    <r>
      <rPr>
        <b/>
        <sz val="11"/>
        <color indexed="10"/>
        <rFont val="Calibri"/>
        <family val="2"/>
      </rPr>
      <t>MATH 155, MATH 160/201, ECON 211 or 212, ACCT 201</t>
    </r>
    <r>
      <rPr>
        <sz val="11"/>
        <color theme="1"/>
        <rFont val="Calibri"/>
        <family val="2"/>
      </rPr>
      <t xml:space="preserve"> and 12 more</t>
    </r>
  </si>
  <si>
    <r>
      <t xml:space="preserve">INFO 111, COSC 116/117 or transfer equivalent 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be taken prior to INFO 211</t>
    </r>
  </si>
  <si>
    <r>
      <t xml:space="preserve">MATH 160:  Intro to Applied Calculus </t>
    </r>
    <r>
      <rPr>
        <b/>
        <sz val="11"/>
        <color indexed="10"/>
        <rFont val="Calibri"/>
        <family val="2"/>
      </rPr>
      <t>OR</t>
    </r>
  </si>
  <si>
    <t>MATH 201:  Calculus I</t>
  </si>
  <si>
    <t>4.  Lower division core, upper division core, major and special requirements may be repeated only once.  Students desiring to repeat</t>
  </si>
  <si>
    <t xml:space="preserve">  A.  Select courses with laboratories from at least two of the </t>
  </si>
  <si>
    <t>Advisor:</t>
  </si>
  <si>
    <t>Silvana Chambers</t>
  </si>
  <si>
    <t>Sumathy Chandrashekar</t>
  </si>
  <si>
    <t>Paula Morris</t>
  </si>
  <si>
    <t xml:space="preserve">     120 hour graduation requirement or towards another major/minor)</t>
  </si>
  <si>
    <t xml:space="preserve">Additional Gen Ed Courses (these can be used as electives for the </t>
  </si>
  <si>
    <t>Marvin Brown</t>
  </si>
  <si>
    <t>Bill Burke</t>
  </si>
  <si>
    <t>Jamie Holmes-Kriger</t>
  </si>
  <si>
    <t>Group IV - Natural Science, Math &amp; Computer Science (4 courses)</t>
  </si>
  <si>
    <t>Lower Division/Pre-Professional Core (10 courses)</t>
  </si>
  <si>
    <t xml:space="preserve">    Your total Pre-Professional credit hours are:</t>
  </si>
  <si>
    <t>6.  Turn in admission (Gate) applications by December 1st for Winter or Spring admission</t>
  </si>
  <si>
    <t>Admission (Gate) Requirements for the Professional Program</t>
  </si>
  <si>
    <t>Julie Gittelman</t>
  </si>
  <si>
    <t>Susanne Holloway</t>
  </si>
  <si>
    <t>1.  Students must have completed 56 total credit hours of college.</t>
  </si>
  <si>
    <t>2.  24 credits completed in the pre-professional area (must include:</t>
  </si>
  <si>
    <t xml:space="preserve">3.  A GPA of 2.5 or higher in the pre-professional core courses (including </t>
  </si>
  <si>
    <t>4.  Grades of C or higher must be earned in all pre professional courses.</t>
  </si>
  <si>
    <t>5.  Students may repeat each course one time only.</t>
  </si>
  <si>
    <t>MATH 155 + MATH 160+ACCT 201+ ECON 211</t>
  </si>
  <si>
    <t>MATH 155 + MATH 160+ACCT 201+ ECON 212</t>
  </si>
  <si>
    <t>MATH 155 + MATH201+ACCT 201+ ECON 211</t>
  </si>
  <si>
    <t>MATH 155 + MATH 201+ACCT 201+ ECON 212</t>
  </si>
  <si>
    <t xml:space="preserve">    I attest that the information in this spreadsheet is correct.</t>
  </si>
  <si>
    <t xml:space="preserve">    I have reviewed and understand the SU/PSB Policies (see tab below)</t>
  </si>
  <si>
    <t xml:space="preserve">CMAT 100 /260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</si>
</sst>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53" fillId="34" borderId="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48" fillId="0" borderId="0" xfId="0" applyFont="1" applyAlignment="1">
      <alignment/>
    </xf>
    <xf numFmtId="0" fontId="54" fillId="0" borderId="0" xfId="0" applyFont="1" applyAlignment="1">
      <alignment/>
    </xf>
    <xf numFmtId="0" fontId="28" fillId="34" borderId="0" xfId="0" applyFont="1" applyFill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54" fillId="0" borderId="0" xfId="0" applyNumberFormat="1" applyFont="1" applyAlignment="1">
      <alignment/>
    </xf>
    <xf numFmtId="0" fontId="28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52" fillId="0" borderId="15" xfId="0" applyFont="1" applyBorder="1" applyAlignment="1">
      <alignment/>
    </xf>
    <xf numFmtId="49" fontId="0" fillId="0" borderId="12" xfId="0" applyNumberForma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 locked="0"/>
    </xf>
    <xf numFmtId="49" fontId="28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2" fillId="0" borderId="0" xfId="53" applyAlignment="1">
      <alignment/>
    </xf>
    <xf numFmtId="0" fontId="0" fillId="0" borderId="11" xfId="0" applyBorder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2" fillId="0" borderId="0" xfId="0" applyNumberFormat="1" applyFont="1" applyAlignment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42" fillId="0" borderId="0" xfId="53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171450</xdr:rowOff>
    </xdr:from>
    <xdr:to>
      <xdr:col>3</xdr:col>
      <xdr:colOff>333375</xdr:colOff>
      <xdr:row>3</xdr:row>
      <xdr:rowOff>123825</xdr:rowOff>
    </xdr:to>
    <xdr:pic>
      <xdr:nvPicPr>
        <xdr:cNvPr id="1" name="Picture 2" descr="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266700</xdr:colOff>
      <xdr:row>0</xdr:row>
      <xdr:rowOff>95250</xdr:rowOff>
    </xdr:from>
    <xdr:to>
      <xdr:col>18</xdr:col>
      <xdr:colOff>38100</xdr:colOff>
      <xdr:row>3</xdr:row>
      <xdr:rowOff>76200</xdr:rowOff>
    </xdr:to>
    <xdr:pic>
      <xdr:nvPicPr>
        <xdr:cNvPr id="2" name="Picture 3" descr="perdue_mark_maroo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95250"/>
          <a:ext cx="127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isbury.edu/perdue/studentservices/advising/admissions/application2010-2011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65"/>
  <sheetViews>
    <sheetView showGridLines="0" tabSelected="1" zoomScale="85" zoomScaleNormal="85" workbookViewId="0" topLeftCell="A4">
      <selection activeCell="H10" sqref="H10"/>
    </sheetView>
  </sheetViews>
  <sheetFormatPr defaultColWidth="9.140625" defaultRowHeight="15"/>
  <cols>
    <col min="1" max="1" width="6.00390625" style="0" customWidth="1"/>
    <col min="6" max="6" width="12.140625" style="0" customWidth="1"/>
    <col min="7" max="7" width="6.140625" style="0" customWidth="1"/>
    <col min="8" max="8" width="6.421875" style="0" customWidth="1"/>
    <col min="9" max="10" width="1.28515625" style="0" customWidth="1"/>
    <col min="11" max="11" width="8.8515625" style="0" customWidth="1"/>
    <col min="12" max="12" width="9.140625" style="0" customWidth="1"/>
    <col min="16" max="16" width="6.57421875" style="0" customWidth="1"/>
    <col min="18" max="18" width="6.8515625" style="0" customWidth="1"/>
    <col min="19" max="19" width="19.7109375" style="0" customWidth="1"/>
  </cols>
  <sheetData>
    <row r="1" spans="6:40" ht="18.75">
      <c r="F1" s="47" t="s">
        <v>32</v>
      </c>
      <c r="G1" s="47"/>
      <c r="H1" s="47"/>
      <c r="I1" s="47"/>
      <c r="J1" s="47"/>
      <c r="K1" s="47"/>
      <c r="L1" s="47"/>
      <c r="M1" s="47"/>
      <c r="AM1" s="42"/>
      <c r="AN1" s="42"/>
    </row>
    <row r="2" spans="6:40" ht="15" customHeight="1">
      <c r="F2" s="47" t="s">
        <v>33</v>
      </c>
      <c r="G2" s="47"/>
      <c r="H2" s="47"/>
      <c r="I2" s="47"/>
      <c r="J2" s="47"/>
      <c r="K2" s="47"/>
      <c r="L2" s="47"/>
      <c r="M2" s="47"/>
      <c r="AM2" s="42"/>
      <c r="AN2" s="42"/>
    </row>
    <row r="3" spans="7:40" ht="15.75">
      <c r="G3" s="45" t="s">
        <v>53</v>
      </c>
      <c r="H3" s="46"/>
      <c r="I3" s="46"/>
      <c r="J3" s="46"/>
      <c r="K3" s="46"/>
      <c r="L3" s="46"/>
      <c r="AM3" s="42"/>
      <c r="AN3" s="42"/>
    </row>
    <row r="4" spans="39:40" ht="15.75" thickBot="1">
      <c r="AM4" s="42"/>
      <c r="AN4" s="42"/>
    </row>
    <row r="5" spans="1:18" ht="19.5" thickBot="1">
      <c r="A5" s="7" t="s">
        <v>0</v>
      </c>
      <c r="B5" s="8"/>
      <c r="C5" s="53"/>
      <c r="D5" s="54"/>
      <c r="E5" s="55"/>
      <c r="F5" s="34" t="s">
        <v>1</v>
      </c>
      <c r="G5" s="53"/>
      <c r="H5" s="54"/>
      <c r="I5" s="54"/>
      <c r="J5" s="55"/>
      <c r="K5" s="35"/>
      <c r="L5" s="36" t="s">
        <v>85</v>
      </c>
      <c r="M5" s="8"/>
      <c r="N5" s="33"/>
      <c r="O5" s="8"/>
      <c r="P5" s="8"/>
      <c r="Q5" s="8"/>
      <c r="R5" s="8"/>
    </row>
    <row r="6" ht="15">
      <c r="J6" s="9"/>
    </row>
    <row r="7" spans="1:18" ht="15.75">
      <c r="A7" s="2" t="s">
        <v>2</v>
      </c>
      <c r="J7" s="9"/>
      <c r="K7" s="2" t="s">
        <v>23</v>
      </c>
      <c r="R7" s="4" t="s">
        <v>69</v>
      </c>
    </row>
    <row r="8" spans="7:18" ht="15">
      <c r="G8" s="4" t="s">
        <v>14</v>
      </c>
      <c r="H8" s="4" t="s">
        <v>15</v>
      </c>
      <c r="I8" s="4"/>
      <c r="J8" s="9"/>
      <c r="P8" s="4" t="s">
        <v>14</v>
      </c>
      <c r="Q8" s="4" t="s">
        <v>15</v>
      </c>
      <c r="R8" s="4" t="s">
        <v>70</v>
      </c>
    </row>
    <row r="9" spans="1:11" ht="15.75" thickBot="1">
      <c r="A9" s="3" t="s">
        <v>3</v>
      </c>
      <c r="J9" s="9"/>
      <c r="K9" s="3" t="s">
        <v>95</v>
      </c>
    </row>
    <row r="10" spans="1:20" ht="15.75" thickBot="1">
      <c r="A10" t="s">
        <v>4</v>
      </c>
      <c r="G10" s="11" t="s">
        <v>34</v>
      </c>
      <c r="H10" s="22"/>
      <c r="I10" s="10"/>
      <c r="J10" s="9"/>
      <c r="K10" t="s">
        <v>24</v>
      </c>
      <c r="P10" s="5">
        <v>3</v>
      </c>
      <c r="Q10" s="37"/>
      <c r="R10">
        <f>IF(AND(Q10&gt;="A",Q10&lt;="D"),VLOOKUP(Q10,Background!$A$1:$B$4,2)*P10,0)</f>
        <v>0</v>
      </c>
      <c r="S10" s="20">
        <f>IF(AND(UPPER(Q10)&gt;"C",UPPER(Q10)&lt;="F"),"*Must have a C or better",IF(AND(Q10&gt;"",OR(UPPER(Q10)&lt;"A",UPPER(Q10)&gt;"F")),"Invalid Entry",""))</f>
      </c>
      <c r="T10" s="41"/>
    </row>
    <row r="11" spans="7:29" ht="15.75" thickBot="1">
      <c r="G11" s="5"/>
      <c r="H11" s="5"/>
      <c r="I11" s="5"/>
      <c r="J11" s="9"/>
      <c r="K11" s="12" t="s">
        <v>25</v>
      </c>
      <c r="L11" s="12"/>
      <c r="M11" s="12"/>
      <c r="P11" s="5">
        <v>3</v>
      </c>
      <c r="Q11" s="37"/>
      <c r="R11">
        <f>IF(AND(Q11&gt;="A",Q11&lt;="D"),VLOOKUP(Q11,Background!$A$1:$B$4,2)*P11,0)</f>
        <v>0</v>
      </c>
      <c r="S11" s="20">
        <f aca="true" t="shared" si="0" ref="S11:S20">IF(AND(UPPER(Q11)&gt;"C",UPPER(Q11)&lt;="F"),"*Must have a C or better",IF(AND(Q11&gt;"",OR(UPPER(Q11)&lt;"A",UPPER(Q11)&gt;"F")),"Invalid Entry",""))</f>
      </c>
      <c r="AB11" s="42"/>
      <c r="AC11" s="42"/>
    </row>
    <row r="12" spans="1:29" ht="15.75" thickBot="1">
      <c r="A12" t="s">
        <v>5</v>
      </c>
      <c r="G12" s="5"/>
      <c r="H12" s="5"/>
      <c r="I12" s="5"/>
      <c r="J12" s="9"/>
      <c r="K12" s="25" t="s">
        <v>81</v>
      </c>
      <c r="L12" s="25"/>
      <c r="M12" s="25"/>
      <c r="N12" s="26"/>
      <c r="O12" s="27"/>
      <c r="P12" s="11" t="s">
        <v>42</v>
      </c>
      <c r="Q12" s="37"/>
      <c r="R12">
        <f>IF(AND(Q12&gt;="A",Q12&lt;="D"),VLOOKUP(Q12,Background!$A$1:$B$4,2)*P12,0)</f>
        <v>0</v>
      </c>
      <c r="S12" s="20">
        <f t="shared" si="0"/>
      </c>
      <c r="AB12" s="42"/>
      <c r="AC12" s="42"/>
    </row>
    <row r="13" spans="1:29" ht="15.75" thickBot="1">
      <c r="A13" s="12" t="s">
        <v>16</v>
      </c>
      <c r="C13" s="48"/>
      <c r="D13" s="49"/>
      <c r="E13" s="49"/>
      <c r="F13" s="50"/>
      <c r="G13" s="11" t="s">
        <v>34</v>
      </c>
      <c r="H13" s="22"/>
      <c r="I13" s="10"/>
      <c r="J13" s="9"/>
      <c r="K13" s="25" t="s">
        <v>82</v>
      </c>
      <c r="L13" s="25"/>
      <c r="M13" s="25"/>
      <c r="N13" s="26"/>
      <c r="O13" s="27"/>
      <c r="P13" s="5">
        <v>4</v>
      </c>
      <c r="Q13" s="37"/>
      <c r="R13">
        <f>IF(AND(Q13&gt;="A",Q13&lt;="D"),VLOOKUP(Q13,Background!$A$1:$B$4,2)*P13,0)</f>
        <v>0</v>
      </c>
      <c r="S13" s="20">
        <f t="shared" si="0"/>
      </c>
      <c r="AB13" s="42"/>
      <c r="AC13" s="42"/>
    </row>
    <row r="14" spans="1:29" ht="15.75" thickBot="1">
      <c r="A14" s="1"/>
      <c r="G14" s="5"/>
      <c r="H14" s="5"/>
      <c r="I14" s="5"/>
      <c r="J14" s="9"/>
      <c r="K14" s="12" t="s">
        <v>26</v>
      </c>
      <c r="L14" s="12"/>
      <c r="M14" s="12"/>
      <c r="P14" s="5">
        <v>3</v>
      </c>
      <c r="Q14" s="37"/>
      <c r="R14">
        <f>IF(AND(Q14&gt;="A",Q14&lt;="D"),VLOOKUP(Q14,Background!$A$1:$B$4,2)*P14,0)</f>
        <v>0</v>
      </c>
      <c r="S14" s="20">
        <f t="shared" si="0"/>
      </c>
      <c r="AB14" s="42"/>
      <c r="AC14" s="42"/>
    </row>
    <row r="15" spans="1:29" ht="15.75" thickBot="1">
      <c r="A15" s="3" t="s">
        <v>6</v>
      </c>
      <c r="G15" s="5"/>
      <c r="H15" s="5"/>
      <c r="I15" s="5"/>
      <c r="J15" s="9"/>
      <c r="K15" t="s">
        <v>27</v>
      </c>
      <c r="N15" s="21"/>
      <c r="P15" s="5">
        <v>3</v>
      </c>
      <c r="Q15" s="39"/>
      <c r="R15">
        <f>IF(AND(Q15&gt;="A",Q15&lt;="D"),VLOOKUP(Q15,Background!$A$1:$B$4,2)*P15,0)</f>
        <v>0</v>
      </c>
      <c r="S15" s="20">
        <f t="shared" si="0"/>
      </c>
      <c r="W15" s="42"/>
      <c r="X15" s="42"/>
      <c r="Y15" s="42"/>
      <c r="Z15" s="42"/>
      <c r="AA15" s="42"/>
      <c r="AB15" s="42"/>
      <c r="AC15" s="42"/>
    </row>
    <row r="16" spans="1:29" ht="15.75" thickBot="1">
      <c r="A16" t="s">
        <v>7</v>
      </c>
      <c r="G16" s="5"/>
      <c r="H16" s="5"/>
      <c r="I16" s="5"/>
      <c r="J16" s="9"/>
      <c r="K16" s="21" t="s">
        <v>35</v>
      </c>
      <c r="L16" s="21"/>
      <c r="M16" s="21"/>
      <c r="N16" s="21"/>
      <c r="O16" s="16"/>
      <c r="P16" s="5">
        <v>3</v>
      </c>
      <c r="Q16" s="39"/>
      <c r="R16">
        <f>IF(AND(Q16&gt;="A",Q16&lt;="D"),VLOOKUP(Q16,Background!$A$1:$B$4,2)*P16,0)</f>
        <v>0</v>
      </c>
      <c r="S16" s="20">
        <f t="shared" si="0"/>
      </c>
      <c r="X16" s="42"/>
      <c r="Y16" s="42"/>
      <c r="Z16" s="42"/>
      <c r="AA16" s="42"/>
      <c r="AB16" s="42"/>
      <c r="AC16" s="42"/>
    </row>
    <row r="17" spans="1:19" ht="15.75" thickBot="1">
      <c r="A17" s="12" t="s">
        <v>16</v>
      </c>
      <c r="C17" s="48"/>
      <c r="D17" s="49"/>
      <c r="E17" s="49"/>
      <c r="F17" s="50"/>
      <c r="G17" s="11" t="s">
        <v>34</v>
      </c>
      <c r="H17" s="22"/>
      <c r="I17" s="10"/>
      <c r="J17" s="9"/>
      <c r="K17" s="21" t="s">
        <v>28</v>
      </c>
      <c r="L17" s="21"/>
      <c r="M17" s="21"/>
      <c r="O17" s="16"/>
      <c r="P17" s="5">
        <v>3</v>
      </c>
      <c r="Q17" s="37"/>
      <c r="R17">
        <f>IF(AND(Q17&gt;="A",Q17&lt;="D"),VLOOKUP(Q17,Background!$A$1:$B$4,2)*P17,0)</f>
        <v>0</v>
      </c>
      <c r="S17" s="20">
        <f t="shared" si="0"/>
      </c>
    </row>
    <row r="18" spans="1:19" ht="15.75" thickBot="1">
      <c r="A18" s="1"/>
      <c r="G18" s="5"/>
      <c r="H18" s="5"/>
      <c r="I18" s="5"/>
      <c r="J18" s="9"/>
      <c r="K18" t="s">
        <v>29</v>
      </c>
      <c r="P18" s="5">
        <v>3</v>
      </c>
      <c r="Q18" s="39"/>
      <c r="R18">
        <f>IF(AND(Q18&gt;="A",Q18&lt;="D"),VLOOKUP(Q18,Background!$A$1:$B$4,2)*P18,0)</f>
        <v>0</v>
      </c>
      <c r="S18" s="20">
        <f t="shared" si="0"/>
      </c>
    </row>
    <row r="19" spans="1:24" ht="15.75" thickBot="1">
      <c r="A19" t="s">
        <v>8</v>
      </c>
      <c r="G19" s="5"/>
      <c r="H19" s="5"/>
      <c r="I19" s="5"/>
      <c r="J19" s="9"/>
      <c r="K19" t="s">
        <v>112</v>
      </c>
      <c r="M19" s="20">
        <f>IF(AND(UPPER(Q19)&gt;"",P19=""),"Enter credits  (see note)","")</f>
      </c>
      <c r="P19" s="22"/>
      <c r="Q19" s="39"/>
      <c r="R19">
        <f>IF(AND(Q19&gt;="A",Q19&lt;="D"),VLOOKUP(Q19,Background!$A$1:$B$4,2)*P19,0)</f>
        <v>0</v>
      </c>
      <c r="S19" s="20">
        <f t="shared" si="0"/>
      </c>
      <c r="X19" s="43"/>
    </row>
    <row r="20" spans="1:19" ht="15.75" thickBot="1">
      <c r="A20" s="12" t="s">
        <v>16</v>
      </c>
      <c r="C20" s="48"/>
      <c r="D20" s="49"/>
      <c r="E20" s="49"/>
      <c r="F20" s="50"/>
      <c r="G20" s="11" t="s">
        <v>34</v>
      </c>
      <c r="H20" s="22"/>
      <c r="I20" s="10"/>
      <c r="J20" s="9"/>
      <c r="K20" t="s">
        <v>30</v>
      </c>
      <c r="P20" s="5">
        <v>3</v>
      </c>
      <c r="Q20" s="40"/>
      <c r="R20">
        <f>IF(AND(Q20&gt;="A",Q20&lt;="D"),VLOOKUP(Q20,Background!$A$1:$B$4,2)*P20,0)</f>
        <v>0</v>
      </c>
      <c r="S20" s="20">
        <f t="shared" si="0"/>
      </c>
    </row>
    <row r="21" spans="1:10" ht="15">
      <c r="A21" s="1"/>
      <c r="G21" s="5"/>
      <c r="H21" s="5"/>
      <c r="I21" s="5"/>
      <c r="J21" s="9"/>
    </row>
    <row r="22" spans="1:11" ht="15">
      <c r="A22" s="3" t="s">
        <v>72</v>
      </c>
      <c r="G22" s="5"/>
      <c r="H22" s="5"/>
      <c r="I22" s="5"/>
      <c r="J22" s="9"/>
      <c r="K22" t="s">
        <v>40</v>
      </c>
    </row>
    <row r="23" spans="1:16" ht="15">
      <c r="A23" t="s">
        <v>9</v>
      </c>
      <c r="G23" s="5"/>
      <c r="H23" s="5"/>
      <c r="I23" s="5"/>
      <c r="J23" s="9"/>
      <c r="K23" s="12" t="s">
        <v>96</v>
      </c>
      <c r="P23" s="20">
        <f>IF(R10&gt;0,P10,0)+IF(R11&gt;0,P11,0)+IF(R12&gt;0,P12,0)+IF(R13&gt;0,P13,0)+IF(R14&gt;0,P14,0)+IF(R15&gt;0,P15,0)+IF(R16&gt;0,P16,0)+IF(R17&gt;0,P17,0)+IF(R18&gt;0,P18,0)+IF(R19&gt;0,P19,0)+IF(R20&gt;0,P20,0)</f>
        <v>0</v>
      </c>
    </row>
    <row r="24" spans="1:16" ht="15">
      <c r="A24" t="s">
        <v>73</v>
      </c>
      <c r="G24" s="5"/>
      <c r="H24" s="5"/>
      <c r="I24" s="5"/>
      <c r="J24" s="9"/>
      <c r="K24" s="12" t="s">
        <v>41</v>
      </c>
      <c r="P24" s="24">
        <f>IF(P23&gt;0,SUM(R10:R20)/P23,0)</f>
        <v>0</v>
      </c>
    </row>
    <row r="25" spans="1:10" ht="15">
      <c r="A25" s="14" t="str">
        <f>IF(AND(UPPER($Q$19)&gt;="A",UPPER($Q$19)&lt;="D"),K19,"Note:  this requirement is met by CMAT 100/CMAT 260")</f>
        <v>Note:  this requirement is met by CMAT 100/CMAT 260</v>
      </c>
      <c r="G25" s="11" t="s">
        <v>34</v>
      </c>
      <c r="H25" s="5">
        <f>IF(AND(UPPER($Q$19)&gt;="A",UPPER($Q$19)&lt;="D"),UPPER(Q19),"")</f>
      </c>
      <c r="I25" s="5"/>
      <c r="J25" s="9"/>
    </row>
    <row r="26" spans="1:18" ht="15">
      <c r="A26" s="1"/>
      <c r="J26" s="9"/>
      <c r="K26" s="51">
        <f>IF(AND(P23&gt;=24,OR('SU &amp; PSB Policies'!V10&gt;=24,'SU &amp; PSB Policies'!V11&gt;=26,'SU &amp; PSB Policies'!V12&gt;=24,'SU &amp; PSB Policies'!V13&gt;=26),P24&gt;=2.5,'SU &amp; PSB Policies'!V16=11),"If you have 56 + total credit hours you may apply to the Upper Division!","")</f>
      </c>
      <c r="L26" s="51"/>
      <c r="M26" s="51"/>
      <c r="N26" s="51"/>
      <c r="O26" s="51"/>
      <c r="P26" s="51"/>
      <c r="Q26" s="51"/>
      <c r="R26" s="51"/>
    </row>
    <row r="27" spans="1:18" ht="15">
      <c r="A27" t="s">
        <v>10</v>
      </c>
      <c r="J27" s="9"/>
      <c r="K27" s="46"/>
      <c r="L27" s="46"/>
      <c r="M27" s="46"/>
      <c r="N27" s="46"/>
      <c r="O27" s="46"/>
      <c r="P27" s="46"/>
      <c r="Q27" s="46"/>
      <c r="R27" s="46"/>
    </row>
    <row r="28" spans="1:18" ht="15">
      <c r="A28" t="s">
        <v>11</v>
      </c>
      <c r="J28" s="9"/>
      <c r="K28" s="52">
        <f>IF(K26="","","PSB Application for Admission to the Upper Division")</f>
      </c>
      <c r="L28" s="52"/>
      <c r="M28" s="52"/>
      <c r="N28" s="52"/>
      <c r="O28" s="52"/>
      <c r="P28" s="52"/>
      <c r="Q28" s="52"/>
      <c r="R28" s="52"/>
    </row>
    <row r="29" spans="1:10" ht="15">
      <c r="A29" s="14" t="str">
        <f>IF(AND(UPPER($Q$16)&gt;="A",UPPER($Q$16)&lt;="D"),K16,IF(AND(UPPER($Q$17)&gt;="A",UPPER($Q$17)&lt;="D"),K17,"Note:  this requirement is met by ECON 211/ECON 212"))</f>
        <v>Note:  this requirement is met by ECON 211/ECON 212</v>
      </c>
      <c r="G29" s="11" t="s">
        <v>34</v>
      </c>
      <c r="H29" s="5">
        <f>IF(AND(UPPER($Q$16)&gt;="A",UPPER($Q$16)&lt;="D"),UPPER($Q$16),IF(AND(UPPER($Q$17)&gt;="A",UPPER($Q$17)&lt;="D"),UPPER(Q17),""))</f>
      </c>
      <c r="J29" s="9"/>
    </row>
    <row r="30" spans="1:10" ht="15">
      <c r="A30" s="1"/>
      <c r="J30" s="9"/>
    </row>
    <row r="31" spans="1:11" ht="15">
      <c r="A31" t="s">
        <v>12</v>
      </c>
      <c r="J31" s="9"/>
      <c r="K31" s="3" t="s">
        <v>98</v>
      </c>
    </row>
    <row r="32" spans="1:11" ht="15.75" thickBot="1">
      <c r="A32" t="s">
        <v>13</v>
      </c>
      <c r="J32" s="9"/>
      <c r="K32" t="s">
        <v>101</v>
      </c>
    </row>
    <row r="33" spans="1:11" ht="15.75" thickBot="1">
      <c r="A33" s="12" t="s">
        <v>16</v>
      </c>
      <c r="C33" s="48"/>
      <c r="D33" s="49"/>
      <c r="E33" s="49"/>
      <c r="F33" s="50"/>
      <c r="G33" s="11" t="s">
        <v>34</v>
      </c>
      <c r="H33" s="22"/>
      <c r="I33" s="10"/>
      <c r="J33" s="9"/>
      <c r="K33" t="s">
        <v>102</v>
      </c>
    </row>
    <row r="34" spans="10:11" ht="15">
      <c r="J34" s="9"/>
      <c r="K34" t="s">
        <v>79</v>
      </c>
    </row>
    <row r="35" spans="1:11" ht="15">
      <c r="A35" s="3" t="s">
        <v>94</v>
      </c>
      <c r="J35" s="9"/>
      <c r="K35" t="s">
        <v>76</v>
      </c>
    </row>
    <row r="36" spans="1:11" ht="15">
      <c r="A36" t="s">
        <v>84</v>
      </c>
      <c r="G36" s="13"/>
      <c r="J36" s="9"/>
      <c r="K36" t="s">
        <v>103</v>
      </c>
    </row>
    <row r="37" spans="1:11" ht="15">
      <c r="A37" t="s">
        <v>17</v>
      </c>
      <c r="J37" s="9"/>
      <c r="K37" t="s">
        <v>37</v>
      </c>
    </row>
    <row r="38" spans="1:11" ht="15.75" thickBot="1">
      <c r="A38" t="s">
        <v>18</v>
      </c>
      <c r="J38" s="9"/>
      <c r="K38" t="s">
        <v>38</v>
      </c>
    </row>
    <row r="39" spans="1:11" ht="15.75" thickBot="1">
      <c r="A39" s="12" t="s">
        <v>16</v>
      </c>
      <c r="C39" s="48"/>
      <c r="D39" s="49"/>
      <c r="E39" s="49"/>
      <c r="F39" s="50"/>
      <c r="G39" s="5">
        <v>4</v>
      </c>
      <c r="H39" s="23"/>
      <c r="J39" s="9"/>
      <c r="K39" t="s">
        <v>39</v>
      </c>
    </row>
    <row r="40" spans="1:11" ht="15.75" thickBot="1">
      <c r="A40" s="12" t="s">
        <v>16</v>
      </c>
      <c r="C40" s="48"/>
      <c r="D40" s="49"/>
      <c r="E40" s="49"/>
      <c r="F40" s="50"/>
      <c r="G40" s="5">
        <v>4</v>
      </c>
      <c r="H40" s="23"/>
      <c r="J40" s="9"/>
      <c r="K40" t="s">
        <v>104</v>
      </c>
    </row>
    <row r="41" spans="10:11" ht="15">
      <c r="J41" s="9"/>
      <c r="K41" s="1" t="s">
        <v>105</v>
      </c>
    </row>
    <row r="42" spans="1:11" ht="15">
      <c r="A42" t="s">
        <v>74</v>
      </c>
      <c r="J42" s="9"/>
      <c r="K42" t="s">
        <v>97</v>
      </c>
    </row>
    <row r="43" spans="1:11" ht="15">
      <c r="A43" t="s">
        <v>19</v>
      </c>
      <c r="G43" s="6"/>
      <c r="J43" s="9"/>
      <c r="K43" t="s">
        <v>75</v>
      </c>
    </row>
    <row r="44" spans="1:10" ht="15">
      <c r="A44" s="14" t="str">
        <f>IF(AND(UPPER($Q$11)&gt;="A",UPPER($Q$11)&lt;="D"),($K$11),IF(AND(UPPER($Q$12)&gt;="A",($K$12)&lt;="D"),($Q$12),"Note:  this requrement is met by MATH 155 or  160/201"))</f>
        <v>Note:  this requrement is met by MATH 155 or  160/201</v>
      </c>
      <c r="B44" s="15"/>
      <c r="G44" s="5">
        <v>3</v>
      </c>
      <c r="H44" s="5">
        <f>IF(AND(UPPER($Q$11)&gt;="A",UPPER($Q$11)&lt;="D"),UPPER($Q$11),IF(AND(UPPER($Q$12)&gt;="A",UPPER($Q$12)&lt;="D"),UPPER($Q$12),""))</f>
      </c>
      <c r="J44" s="9"/>
    </row>
    <row r="45" spans="7:10" ht="15">
      <c r="G45" s="5"/>
      <c r="J45" s="9"/>
    </row>
    <row r="46" spans="1:11" ht="15">
      <c r="A46" t="s">
        <v>20</v>
      </c>
      <c r="G46" s="5"/>
      <c r="J46" s="9"/>
      <c r="K46" t="s">
        <v>77</v>
      </c>
    </row>
    <row r="47" spans="1:11" ht="15">
      <c r="A47" s="14" t="str">
        <f>IF(AND(A44&lt;&gt;"",UPPER($Q$12)&gt;="A",UPPER($Q$12)&lt;="D"),($K$12),"Note:  this requirement is met by MATH 155 or 160/201")</f>
        <v>Note:  this requirement is met by MATH 155 or 160/201</v>
      </c>
      <c r="G47" s="11" t="s">
        <v>34</v>
      </c>
      <c r="H47" s="5">
        <f>IF(AND(H44&lt;&gt;"",UPPER($Q$12)&gt;="A",UPPER($Q$12)&lt;="D"),UPPER($Q$12),"")</f>
      </c>
      <c r="J47" s="9"/>
      <c r="K47" t="s">
        <v>80</v>
      </c>
    </row>
    <row r="48" spans="10:17" ht="15">
      <c r="J48" s="9"/>
      <c r="K48" t="s">
        <v>36</v>
      </c>
      <c r="Q48" s="13"/>
    </row>
    <row r="49" spans="1:11" ht="15.75" thickBot="1">
      <c r="A49" s="3" t="s">
        <v>21</v>
      </c>
      <c r="J49" s="9"/>
      <c r="K49" t="s">
        <v>78</v>
      </c>
    </row>
    <row r="50" spans="3:11" ht="15.75" thickBot="1">
      <c r="C50" t="s">
        <v>22</v>
      </c>
      <c r="G50" s="5">
        <v>3</v>
      </c>
      <c r="H50" s="22"/>
      <c r="J50" s="9"/>
      <c r="K50" t="s">
        <v>31</v>
      </c>
    </row>
    <row r="51" spans="7:10" ht="15">
      <c r="G51" s="31"/>
      <c r="H51" s="32"/>
      <c r="J51" s="9"/>
    </row>
    <row r="52" spans="1:14" ht="15">
      <c r="A52" s="3" t="s">
        <v>90</v>
      </c>
      <c r="G52" s="31"/>
      <c r="H52" s="32"/>
      <c r="J52" s="9"/>
      <c r="N52" s="13"/>
    </row>
    <row r="53" spans="1:14" ht="15">
      <c r="A53" s="3" t="s">
        <v>89</v>
      </c>
      <c r="G53" s="31"/>
      <c r="H53" s="32"/>
      <c r="J53" s="9"/>
      <c r="N53" s="13"/>
    </row>
    <row r="54" spans="7:14" ht="15.75" thickBot="1">
      <c r="G54" s="4" t="s">
        <v>14</v>
      </c>
      <c r="H54" s="38" t="s">
        <v>15</v>
      </c>
      <c r="J54" s="9"/>
      <c r="L54" s="44"/>
      <c r="M54" t="s">
        <v>110</v>
      </c>
      <c r="N54" s="13"/>
    </row>
    <row r="55" spans="1:14" ht="15.75" thickBot="1">
      <c r="A55" s="12" t="s">
        <v>16</v>
      </c>
      <c r="C55" s="48"/>
      <c r="D55" s="49"/>
      <c r="E55" s="49"/>
      <c r="F55" s="49"/>
      <c r="G55" s="37"/>
      <c r="H55" s="30"/>
      <c r="J55" s="9"/>
      <c r="N55" s="13"/>
    </row>
    <row r="56" spans="1:14" ht="15.75" thickBot="1">
      <c r="A56" s="12" t="s">
        <v>16</v>
      </c>
      <c r="C56" s="48"/>
      <c r="D56" s="49"/>
      <c r="E56" s="49"/>
      <c r="F56" s="49"/>
      <c r="G56" s="37"/>
      <c r="H56" s="30"/>
      <c r="J56" s="9"/>
      <c r="L56" s="44"/>
      <c r="M56" t="s">
        <v>111</v>
      </c>
      <c r="N56" s="13"/>
    </row>
    <row r="57" spans="1:14" ht="15.75" thickBot="1">
      <c r="A57" s="12" t="s">
        <v>16</v>
      </c>
      <c r="C57" s="48"/>
      <c r="D57" s="49"/>
      <c r="E57" s="49"/>
      <c r="F57" s="49"/>
      <c r="G57" s="37"/>
      <c r="H57" s="30"/>
      <c r="J57" s="9"/>
      <c r="N57" s="13"/>
    </row>
    <row r="58" spans="1:14" ht="15.75" thickBot="1">
      <c r="A58" s="12" t="s">
        <v>16</v>
      </c>
      <c r="C58" s="48"/>
      <c r="D58" s="49"/>
      <c r="E58" s="49"/>
      <c r="F58" s="49"/>
      <c r="G58" s="37"/>
      <c r="H58" s="30"/>
      <c r="J58" s="9"/>
      <c r="N58" s="13"/>
    </row>
    <row r="59" spans="1:14" ht="15.75" thickBot="1">
      <c r="A59" s="12" t="s">
        <v>16</v>
      </c>
      <c r="C59" s="48"/>
      <c r="D59" s="49"/>
      <c r="E59" s="49"/>
      <c r="F59" s="49"/>
      <c r="G59" s="37"/>
      <c r="H59" s="30"/>
      <c r="J59" s="9"/>
      <c r="N59" s="13"/>
    </row>
    <row r="60" spans="1:14" ht="15.75" thickBot="1">
      <c r="A60" s="12" t="s">
        <v>16</v>
      </c>
      <c r="C60" s="48"/>
      <c r="D60" s="49"/>
      <c r="E60" s="49"/>
      <c r="F60" s="49"/>
      <c r="G60" s="37"/>
      <c r="H60" s="30"/>
      <c r="J60" s="9"/>
      <c r="N60" s="13"/>
    </row>
    <row r="61" spans="1:14" ht="15.75" thickBot="1">
      <c r="A61" s="12" t="s">
        <v>16</v>
      </c>
      <c r="C61" s="48"/>
      <c r="D61" s="49"/>
      <c r="E61" s="49"/>
      <c r="F61" s="49"/>
      <c r="G61" s="37"/>
      <c r="H61" s="30"/>
      <c r="J61" s="9"/>
      <c r="N61" s="13"/>
    </row>
    <row r="62" spans="1:14" ht="15.75" thickBot="1">
      <c r="A62" s="12" t="s">
        <v>16</v>
      </c>
      <c r="C62" s="48"/>
      <c r="D62" s="49"/>
      <c r="E62" s="49"/>
      <c r="F62" s="49"/>
      <c r="G62" s="37"/>
      <c r="H62" s="30"/>
      <c r="J62" s="9"/>
      <c r="N62" s="13"/>
    </row>
    <row r="63" spans="1:14" ht="15.75" thickBot="1">
      <c r="A63" s="12" t="s">
        <v>16</v>
      </c>
      <c r="C63" s="48"/>
      <c r="D63" s="49"/>
      <c r="E63" s="49"/>
      <c r="F63" s="49"/>
      <c r="G63" s="37"/>
      <c r="H63" s="30"/>
      <c r="J63" s="9"/>
      <c r="N63" s="13"/>
    </row>
    <row r="64" spans="7:14" ht="15">
      <c r="G64" s="28"/>
      <c r="H64" s="29"/>
      <c r="J64" s="9"/>
      <c r="N64" s="13"/>
    </row>
    <row r="65" spans="1:18" ht="15.75" thickBot="1">
      <c r="A65" s="17"/>
      <c r="B65" s="17"/>
      <c r="C65" s="17"/>
      <c r="D65" s="17"/>
      <c r="E65" s="17"/>
      <c r="F65" s="17"/>
      <c r="G65" s="17"/>
      <c r="H65" s="17"/>
      <c r="I65" s="17"/>
      <c r="J65" s="18"/>
      <c r="K65" s="17"/>
      <c r="L65" s="17"/>
      <c r="M65" s="17"/>
      <c r="N65" s="17"/>
      <c r="O65" s="17"/>
      <c r="P65" s="17"/>
      <c r="Q65" s="17"/>
      <c r="R65" s="17"/>
    </row>
  </sheetData>
  <sheetProtection sheet="1" selectLockedCells="1"/>
  <mergeCells count="23">
    <mergeCell ref="K28:R28"/>
    <mergeCell ref="C5:E5"/>
    <mergeCell ref="G5:J5"/>
    <mergeCell ref="C39:F39"/>
    <mergeCell ref="C40:F40"/>
    <mergeCell ref="C62:F62"/>
    <mergeCell ref="C63:F63"/>
    <mergeCell ref="C55:F55"/>
    <mergeCell ref="C56:F56"/>
    <mergeCell ref="C57:F57"/>
    <mergeCell ref="C58:F58"/>
    <mergeCell ref="C59:F59"/>
    <mergeCell ref="C61:F61"/>
    <mergeCell ref="G3:L3"/>
    <mergeCell ref="F2:M2"/>
    <mergeCell ref="C60:F60"/>
    <mergeCell ref="F1:M1"/>
    <mergeCell ref="C13:F13"/>
    <mergeCell ref="C17:F17"/>
    <mergeCell ref="C20:F20"/>
    <mergeCell ref="C33:F33"/>
    <mergeCell ref="K26:R26"/>
    <mergeCell ref="K27:R27"/>
  </mergeCells>
  <hyperlinks>
    <hyperlink ref="K28" r:id="rId1" display="http://www.salisbury.edu/perdue/studentservices/advising/admissions/application2010-2011.html"/>
  </hyperlinks>
  <printOptions/>
  <pageMargins left="0.7" right="0.7" top="0.75" bottom="0.75" header="0.3" footer="0.3"/>
  <pageSetup fitToHeight="1" fitToWidth="1" horizontalDpi="600" verticalDpi="600" orientation="portrait" scale="58" r:id="rId5"/>
  <ignoredErrors>
    <ignoredError sqref="P12" numberStoredAsText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0:X34"/>
  <sheetViews>
    <sheetView zoomScalePageLayoutView="0" workbookViewId="0" topLeftCell="A10">
      <selection activeCell="V16" sqref="V16"/>
    </sheetView>
  </sheetViews>
  <sheetFormatPr defaultColWidth="9.140625" defaultRowHeight="15"/>
  <sheetData>
    <row r="10" spans="22:24" ht="15">
      <c r="V10" s="42">
        <f>Checklist!R11+Checklist!R12+Checklist!R14+Checklist!R16</f>
        <v>0</v>
      </c>
      <c r="W10" s="42" t="s">
        <v>106</v>
      </c>
      <c r="X10" s="42"/>
    </row>
    <row r="11" spans="1:24" ht="15">
      <c r="A11" s="19" t="s">
        <v>71</v>
      </c>
      <c r="V11" s="42">
        <f>Checklist!R11+Checklist!R13+Checklist!R14+Checklist!R16</f>
        <v>0</v>
      </c>
      <c r="W11" s="42" t="s">
        <v>108</v>
      </c>
      <c r="X11" s="42"/>
    </row>
    <row r="12" spans="2:24" ht="15">
      <c r="B12" t="s">
        <v>43</v>
      </c>
      <c r="V12" s="42">
        <f>Checklist!R11+Checklist!R12+Checklist!R14+Checklist!R17</f>
        <v>0</v>
      </c>
      <c r="W12" s="42" t="s">
        <v>107</v>
      </c>
      <c r="X12" s="42"/>
    </row>
    <row r="13" spans="2:24" ht="15">
      <c r="B13" t="s">
        <v>44</v>
      </c>
      <c r="V13" s="42">
        <f>Checklist!R11+Checklist!R13+Checklist!R14+Checklist!R17</f>
        <v>0</v>
      </c>
      <c r="W13" s="42" t="s">
        <v>109</v>
      </c>
      <c r="X13" s="42"/>
    </row>
    <row r="14" ht="15">
      <c r="B14" t="s">
        <v>45</v>
      </c>
    </row>
    <row r="15" ht="15">
      <c r="B15" t="s">
        <v>46</v>
      </c>
    </row>
    <row r="16" spans="2:22" ht="15">
      <c r="B16" t="s">
        <v>47</v>
      </c>
      <c r="V16" s="42">
        <f>COUNTIF(Checklist!S10:S20,"")</f>
        <v>11</v>
      </c>
    </row>
    <row r="17" ht="15">
      <c r="B17" t="s">
        <v>48</v>
      </c>
    </row>
    <row r="18" ht="15">
      <c r="B18" t="s">
        <v>51</v>
      </c>
    </row>
    <row r="19" ht="15">
      <c r="B19" t="s">
        <v>50</v>
      </c>
    </row>
    <row r="20" ht="15">
      <c r="B20" t="s">
        <v>49</v>
      </c>
    </row>
    <row r="21" ht="15">
      <c r="B21" t="s">
        <v>52</v>
      </c>
    </row>
    <row r="23" ht="15">
      <c r="A23" s="19" t="s">
        <v>64</v>
      </c>
    </row>
    <row r="24" ht="15">
      <c r="B24" t="s">
        <v>56</v>
      </c>
    </row>
    <row r="25" ht="15">
      <c r="B25" t="s">
        <v>55</v>
      </c>
    </row>
    <row r="26" ht="15">
      <c r="B26" t="s">
        <v>57</v>
      </c>
    </row>
    <row r="27" ht="15">
      <c r="B27" t="s">
        <v>58</v>
      </c>
    </row>
    <row r="28" ht="15">
      <c r="B28" t="s">
        <v>54</v>
      </c>
    </row>
    <row r="29" ht="15">
      <c r="B29" t="s">
        <v>83</v>
      </c>
    </row>
    <row r="30" ht="15">
      <c r="B30" t="s">
        <v>59</v>
      </c>
    </row>
    <row r="31" ht="15">
      <c r="B31" t="s">
        <v>61</v>
      </c>
    </row>
    <row r="32" ht="15">
      <c r="B32" t="s">
        <v>60</v>
      </c>
    </row>
    <row r="33" ht="15">
      <c r="B33" t="s">
        <v>62</v>
      </c>
    </row>
    <row r="34" ht="15">
      <c r="B3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4"/>
  <sheetViews>
    <sheetView zoomScalePageLayoutView="0" workbookViewId="0" topLeftCell="A1">
      <selection activeCell="A11" sqref="A11"/>
    </sheetView>
  </sheetViews>
  <sheetFormatPr defaultColWidth="9.140625" defaultRowHeight="15"/>
  <sheetData>
    <row r="1" spans="1:2" ht="15">
      <c r="A1" t="s">
        <v>65</v>
      </c>
      <c r="B1">
        <v>4</v>
      </c>
    </row>
    <row r="2" spans="1:2" ht="15">
      <c r="A2" t="s">
        <v>66</v>
      </c>
      <c r="B2">
        <v>3</v>
      </c>
    </row>
    <row r="3" spans="1:2" ht="15">
      <c r="A3" t="s">
        <v>67</v>
      </c>
      <c r="B3">
        <v>2</v>
      </c>
    </row>
    <row r="4" spans="1:2" ht="15">
      <c r="A4" t="s">
        <v>68</v>
      </c>
      <c r="B4">
        <v>1</v>
      </c>
    </row>
    <row r="7" ht="15">
      <c r="A7" t="s">
        <v>91</v>
      </c>
    </row>
    <row r="8" ht="15">
      <c r="A8" t="s">
        <v>92</v>
      </c>
    </row>
    <row r="9" ht="15">
      <c r="A9" t="s">
        <v>86</v>
      </c>
    </row>
    <row r="10" ht="15">
      <c r="A10" t="s">
        <v>87</v>
      </c>
    </row>
    <row r="11" ht="15">
      <c r="A11" t="s">
        <v>100</v>
      </c>
    </row>
    <row r="12" ht="15">
      <c r="A12" t="s">
        <v>93</v>
      </c>
    </row>
    <row r="13" ht="15">
      <c r="A13" t="s">
        <v>99</v>
      </c>
    </row>
    <row r="14" ht="15">
      <c r="A14" t="s">
        <v>88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 Technology</dc:creator>
  <cp:keywords/>
  <dc:description/>
  <cp:lastModifiedBy>kmwright</cp:lastModifiedBy>
  <cp:lastPrinted>2011-10-03T20:44:39Z</cp:lastPrinted>
  <dcterms:created xsi:type="dcterms:W3CDTF">2011-09-20T16:56:14Z</dcterms:created>
  <dcterms:modified xsi:type="dcterms:W3CDTF">2013-03-26T00:24:32Z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